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l/Desktop/skolni prace/phd/rozhovory a kvali data/rozhovory/"/>
    </mc:Choice>
  </mc:AlternateContent>
  <xr:revisionPtr revIDLastSave="0" documentId="13_ncr:1_{221FA220-4F27-D347-9891-F707023DF98B}" xr6:coauthVersionLast="47" xr6:coauthVersionMax="47" xr10:uidLastSave="{00000000-0000-0000-0000-000000000000}"/>
  <bookViews>
    <workbookView xWindow="560" yWindow="600" windowWidth="28240" windowHeight="16080" activeTab="1" xr2:uid="{50765397-09F2-C74C-9101-E3C7543D75AC}"/>
  </bookViews>
  <sheets>
    <sheet name="List1" sheetId="1" r:id="rId1"/>
    <sheet name="article specifi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2" l="1"/>
  <c r="J45" i="2"/>
  <c r="J46" i="2"/>
  <c r="K45" i="2"/>
  <c r="L45" i="2" s="1"/>
  <c r="K44" i="2"/>
  <c r="L44" i="2" s="1"/>
  <c r="D45" i="2"/>
  <c r="E45" i="2" s="1"/>
  <c r="G45" i="2"/>
  <c r="F44" i="2"/>
  <c r="G44" i="2" s="1"/>
  <c r="D44" i="2"/>
  <c r="E44" i="2" s="1"/>
  <c r="C45" i="2"/>
  <c r="C44" i="2"/>
  <c r="D47" i="2" l="1"/>
  <c r="D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Karel Němeček</author>
  </authors>
  <commentList>
    <comment ref="G1" authorId="0" shapeId="0" xr:uid="{802FB5AC-EC58-024D-9EAD-784D3C35864F}">
      <text>
        <r>
          <rPr>
            <b/>
            <sz val="10"/>
            <color rgb="FF000000"/>
            <rFont val="Tahoma"/>
            <family val="2"/>
            <charset val="238"/>
          </rPr>
          <t>Karel Němeček: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 xml:space="preserve">continually, not one-off investment
</t>
        </r>
      </text>
    </comment>
    <comment ref="J1" authorId="0" shapeId="0" xr:uid="{B6E82064-7F2A-E14D-9F6F-FEBB8EFBE30B}">
      <text>
        <r>
          <rPr>
            <b/>
            <sz val="10"/>
            <color rgb="FF000000"/>
            <rFont val="Tahoma"/>
            <family val="2"/>
            <charset val="238"/>
          </rPr>
          <t>Karel Němeček: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>assessment of wealth (econ. class indicator) – would recieving free 100 000 CZK (approx. 4000 EUR) mean recieving a lot of money for them?</t>
        </r>
      </text>
    </comment>
  </commentList>
</comments>
</file>

<file path=xl/sharedStrings.xml><?xml version="1.0" encoding="utf-8"?>
<sst xmlns="http://schemas.openxmlformats.org/spreadsheetml/2006/main" count="583" uniqueCount="277">
  <si>
    <t>Code</t>
  </si>
  <si>
    <t>Pseudonym</t>
  </si>
  <si>
    <t>Age</t>
  </si>
  <si>
    <t>Employment</t>
  </si>
  <si>
    <t>Name</t>
  </si>
  <si>
    <t>A1</t>
  </si>
  <si>
    <t>expert in non-proft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</si>
  <si>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</si>
  <si>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</si>
  <si>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</si>
  <si>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</si>
  <si>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</si>
  <si>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</si>
  <si>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</si>
  <si>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</si>
  <si>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</si>
  <si>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</si>
  <si>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</si>
  <si>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</si>
  <si>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</si>
  <si>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</si>
  <si>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</si>
  <si>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</si>
  <si>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Richard</t>
  </si>
  <si>
    <t>Miloš</t>
  </si>
  <si>
    <t>Filip</t>
  </si>
  <si>
    <t>Jan</t>
  </si>
  <si>
    <t>auditor</t>
  </si>
  <si>
    <t>IT consultant, enterpreneur</t>
  </si>
  <si>
    <t>Michal</t>
  </si>
  <si>
    <t>Helena</t>
  </si>
  <si>
    <t>enterpreneur</t>
  </si>
  <si>
    <t>Alois</t>
  </si>
  <si>
    <t>universit student</t>
  </si>
  <si>
    <t>high-school student</t>
  </si>
  <si>
    <t>Rudolf</t>
  </si>
  <si>
    <t>civil servant</t>
  </si>
  <si>
    <t>Viktor</t>
  </si>
  <si>
    <t>automotive sector, white-collar</t>
  </si>
  <si>
    <t>insurance liquidator</t>
  </si>
  <si>
    <t>Josef</t>
  </si>
  <si>
    <t>chemist</t>
  </si>
  <si>
    <t>Alexandr</t>
  </si>
  <si>
    <t>Vít</t>
  </si>
  <si>
    <t>Robert</t>
  </si>
  <si>
    <t>Daniel</t>
  </si>
  <si>
    <t>project manager</t>
  </si>
  <si>
    <t>A = mikroinvestoři</t>
  </si>
  <si>
    <t>B = starší generace (mikroinvestoři)</t>
  </si>
  <si>
    <t>C = app vývojáři</t>
  </si>
  <si>
    <t>D = finanční poradci? Správci fondů?</t>
  </si>
  <si>
    <t>IT consultant</t>
  </si>
  <si>
    <t>E = ženy?</t>
  </si>
  <si>
    <t>Gustav</t>
  </si>
  <si>
    <t>language teacher</t>
  </si>
  <si>
    <t>Nora</t>
  </si>
  <si>
    <t>Teodor</t>
  </si>
  <si>
    <t>soldier</t>
  </si>
  <si>
    <t>Marek</t>
  </si>
  <si>
    <t>Ján Šátek</t>
  </si>
  <si>
    <t>Jana Hegerová</t>
  </si>
  <si>
    <t>Martin Adamec</t>
  </si>
  <si>
    <t>Adam Bílek</t>
  </si>
  <si>
    <t>Patrik Pivoda</t>
  </si>
  <si>
    <t>Jakub Joneš</t>
  </si>
  <si>
    <t>Ján Krchňavý</t>
  </si>
  <si>
    <t>Patrik Kralovič</t>
  </si>
  <si>
    <t>IT support specialist</t>
  </si>
  <si>
    <t>Ondřej Pech</t>
  </si>
  <si>
    <t>Dominik Rabatin</t>
  </si>
  <si>
    <t>Jan Hranický</t>
  </si>
  <si>
    <t>A18</t>
  </si>
  <si>
    <t>A19</t>
  </si>
  <si>
    <t>software analyst</t>
  </si>
  <si>
    <t>Jakub Onderka</t>
  </si>
  <si>
    <t>Miloslav Dymeš</t>
  </si>
  <si>
    <t>A20:</t>
  </si>
  <si>
    <t>A21:</t>
  </si>
  <si>
    <t>A22:</t>
  </si>
  <si>
    <t>A23:</t>
  </si>
  <si>
    <t>A24:</t>
  </si>
  <si>
    <t>A25:</t>
  </si>
  <si>
    <t>A26:</t>
  </si>
  <si>
    <t>A27:</t>
  </si>
  <si>
    <t>Tomáš Vranka</t>
  </si>
  <si>
    <t>Lukáš Pelc</t>
  </si>
  <si>
    <t>Vilém</t>
  </si>
  <si>
    <t>student and analyst</t>
  </si>
  <si>
    <t>sales manager</t>
  </si>
  <si>
    <t>football player</t>
  </si>
  <si>
    <t>pharmacist</t>
  </si>
  <si>
    <t>Marta</t>
  </si>
  <si>
    <t>Ludvík</t>
  </si>
  <si>
    <t>Tomáš Ježek</t>
  </si>
  <si>
    <t>Lucie Robošová</t>
  </si>
  <si>
    <t>Nikola Bučková</t>
  </si>
  <si>
    <t>A28:</t>
  </si>
  <si>
    <t>A29:</t>
  </si>
  <si>
    <t>A30:</t>
  </si>
  <si>
    <t>A31:</t>
  </si>
  <si>
    <t>A32:</t>
  </si>
  <si>
    <t>A33:</t>
  </si>
  <si>
    <t>A34:</t>
  </si>
  <si>
    <t>A35:</t>
  </si>
  <si>
    <t>freelance videographer</t>
  </si>
  <si>
    <t>Ladislav Horáček</t>
  </si>
  <si>
    <t>Leopold</t>
  </si>
  <si>
    <t>Václav Šmatera</t>
  </si>
  <si>
    <t>PhD student</t>
  </si>
  <si>
    <t>Adam</t>
  </si>
  <si>
    <t>researcher</t>
  </si>
  <si>
    <t>Norbert</t>
  </si>
  <si>
    <t>Education</t>
  </si>
  <si>
    <t>university</t>
  </si>
  <si>
    <t>high school</t>
  </si>
  <si>
    <t>primary school</t>
  </si>
  <si>
    <t>Years of investing</t>
  </si>
  <si>
    <t>Gender</t>
  </si>
  <si>
    <t>M</t>
  </si>
  <si>
    <t>F</t>
  </si>
  <si>
    <t>Apps</t>
  </si>
  <si>
    <t>Assets</t>
  </si>
  <si>
    <t>Interview location</t>
  </si>
  <si>
    <t>restaurant</t>
  </si>
  <si>
    <t>pub</t>
  </si>
  <si>
    <t>café</t>
  </si>
  <si>
    <t>online</t>
  </si>
  <si>
    <t>personal network</t>
  </si>
  <si>
    <t>Way of recruiting</t>
  </si>
  <si>
    <t>event</t>
  </si>
  <si>
    <t>recommendation</t>
  </si>
  <si>
    <t>stocks, ETFs, cryptocurrencies</t>
  </si>
  <si>
    <t>eTorro</t>
  </si>
  <si>
    <t>mutual funds, cryptocurrencies, game items</t>
  </si>
  <si>
    <t>real estate, cryptocurrencies, stocks</t>
  </si>
  <si>
    <t>Degiro</t>
  </si>
  <si>
    <t>ETFs, gold</t>
  </si>
  <si>
    <t>few years</t>
  </si>
  <si>
    <t>Finax, bank</t>
  </si>
  <si>
    <t>mutual funds</t>
  </si>
  <si>
    <t>stocks, cryptocurrencies</t>
  </si>
  <si>
    <t>Revolut, Trading212, XTB</t>
  </si>
  <si>
    <t>Revolut, bank</t>
  </si>
  <si>
    <t>other platforms, bank</t>
  </si>
  <si>
    <t>mutual funds, bonds, cryptocurrencies</t>
  </si>
  <si>
    <t>mutual funds, peer-to-peer lending, bonds, ETFs, stocks</t>
  </si>
  <si>
    <t>bank, Zonky, Mintos, Portu, Revolut, other platforms</t>
  </si>
  <si>
    <t xml:space="preserve">Celsius, Binance, Coinbase, Coinmate, Trading212 </t>
  </si>
  <si>
    <t>ETFs, cryptocurrencies, stocks</t>
  </si>
  <si>
    <t>NFTs, cryptocurrencies, gold</t>
  </si>
  <si>
    <t>other platforms</t>
  </si>
  <si>
    <t>cryptocurrencies, stocks, mutual funds</t>
  </si>
  <si>
    <t>Trading212, Interactive Brokers</t>
  </si>
  <si>
    <t>mutual funds, ETFs, stocks, gold</t>
  </si>
  <si>
    <t>other platforms, bank, Conseq, Revolut, Trading212</t>
  </si>
  <si>
    <t>Trading212</t>
  </si>
  <si>
    <t>stocks, ETFs</t>
  </si>
  <si>
    <t>cryptocurrencies, stocks, ETFs</t>
  </si>
  <si>
    <t>XTB, Portu, other platforms, bank</t>
  </si>
  <si>
    <t>real estate, art, cryptocurrencies, stocks, mutual funds</t>
  </si>
  <si>
    <t>gold, stocks, cryptocurrencies, bonds</t>
  </si>
  <si>
    <t>Revolut, other platforms, bank, Conseq</t>
  </si>
  <si>
    <t>around 10?</t>
  </si>
  <si>
    <t>bank, other platforms, Conseq, eTorro, Patria</t>
  </si>
  <si>
    <t>stocks, mutual funds, ETFs, stocks, bonds, gold, cryptocurrencies</t>
  </si>
  <si>
    <t>bank, XTB</t>
  </si>
  <si>
    <t>mutual funds, ETFs</t>
  </si>
  <si>
    <t>stocks, ETFs, mutual funds</t>
  </si>
  <si>
    <t>Portu, eTorro</t>
  </si>
  <si>
    <t>other platforms, Trading212</t>
  </si>
  <si>
    <t>cryptocurrencies, stocks, ETFs, mutual funds</t>
  </si>
  <si>
    <t>Portu, Conseq, XTB</t>
  </si>
  <si>
    <t>ETFs, bonds, cryptocurrencies</t>
  </si>
  <si>
    <t>Finax, Portu</t>
  </si>
  <si>
    <t>ETFs, mutual funds, stocks, real estate</t>
  </si>
  <si>
    <t>other platforms, bank, plus500</t>
  </si>
  <si>
    <t>cryptocurrencies, stocks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</si>
  <si>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</si>
  <si>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</si>
  <si>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</si>
  <si>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</si>
  <si>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</si>
  <si>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</si>
  <si>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</si>
  <si>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</si>
  <si>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</si>
  <si>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</si>
  <si>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</si>
  <si>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</si>
  <si>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</si>
  <si>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</si>
  <si>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</si>
  <si>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</si>
  <si>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</si>
  <si>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Monika</t>
  </si>
  <si>
    <t>Leona</t>
  </si>
  <si>
    <t>Eduard</t>
  </si>
  <si>
    <t>Šimon</t>
  </si>
  <si>
    <t>Radek</t>
  </si>
  <si>
    <t>Aleš</t>
  </si>
  <si>
    <t>Agáta</t>
  </si>
  <si>
    <t>Zdeněk</t>
  </si>
  <si>
    <t>Leoš</t>
  </si>
  <si>
    <t>Ivo</t>
  </si>
  <si>
    <t>Emil</t>
  </si>
  <si>
    <t>Julie</t>
  </si>
  <si>
    <t>student</t>
  </si>
  <si>
    <t>retiree</t>
  </si>
  <si>
    <t>real estate, stocks</t>
  </si>
  <si>
    <t>foreman</t>
  </si>
  <si>
    <t>Cyril</t>
  </si>
  <si>
    <t>A37</t>
  </si>
  <si>
    <t>A38</t>
  </si>
  <si>
    <t>curator</t>
  </si>
  <si>
    <t>artist</t>
  </si>
  <si>
    <t>Egon</t>
  </si>
  <si>
    <t>Hubert</t>
  </si>
  <si>
    <t>A39</t>
  </si>
  <si>
    <t>A40</t>
  </si>
  <si>
    <t>student, waitress</t>
  </si>
  <si>
    <t>executive assistant</t>
  </si>
  <si>
    <t>Andrea</t>
  </si>
  <si>
    <t>research</t>
  </si>
  <si>
    <t>IT entrepreneur</t>
  </si>
  <si>
    <t>Valdemar</t>
  </si>
  <si>
    <t>IT support</t>
  </si>
  <si>
    <t>IT specialist</t>
  </si>
  <si>
    <t>MEDIAN</t>
  </si>
  <si>
    <t>AVERAGE</t>
  </si>
  <si>
    <t>F/M</t>
  </si>
  <si>
    <t>%</t>
  </si>
  <si>
    <t>open call</t>
  </si>
  <si>
    <t>entrepreneur</t>
  </si>
  <si>
    <t>Nationality</t>
  </si>
  <si>
    <t>cz</t>
  </si>
  <si>
    <t>sk</t>
  </si>
  <si>
    <t>CZ/SK</t>
  </si>
  <si>
    <t>telephone</t>
  </si>
  <si>
    <t>appartment</t>
  </si>
  <si>
    <t>mutual funds, ETFs, art</t>
  </si>
  <si>
    <t>Portu</t>
  </si>
  <si>
    <t>Patria, bank</t>
  </si>
  <si>
    <t>bank</t>
  </si>
  <si>
    <t>mutual funds, stocks, bank</t>
  </si>
  <si>
    <t>coins, stamps, stocks, mutual fonds, collectables, bonds, gold, real estate</t>
  </si>
  <si>
    <t>F/M %</t>
  </si>
  <si>
    <t>uni/other</t>
  </si>
  <si>
    <t>uni/other %</t>
  </si>
  <si>
    <t>CZ/SK %</t>
  </si>
  <si>
    <t>yes</t>
  </si>
  <si>
    <t>no</t>
  </si>
  <si>
    <t>?</t>
  </si>
  <si>
    <t>Is 100 000 CZK a lot?</t>
  </si>
  <si>
    <t>AGE</t>
  </si>
  <si>
    <t>approx. high</t>
  </si>
  <si>
    <t>approx. low</t>
  </si>
  <si>
    <t>unsure</t>
  </si>
  <si>
    <t>Wealth indication</t>
  </si>
  <si>
    <t>Portu, bank</t>
  </si>
  <si>
    <t>bank, eTorro, XTB, Trading212, Patria, Revolut, other platform</t>
  </si>
  <si>
    <t>stocks, real estate, cryptocurrencies, ETFs, mutual funds</t>
  </si>
  <si>
    <t>Degiro, Interactive Brokers, Trading212</t>
  </si>
  <si>
    <t>ETFs, stocks, cryptocurrencies, gold</t>
  </si>
  <si>
    <t>bonds, ETFs, stocks, mutual funds</t>
  </si>
  <si>
    <t>mutual funds, collectables, ETFs</t>
  </si>
  <si>
    <t>bank, Portu, Trading212</t>
  </si>
  <si>
    <t xml:space="preserve">cryptocurrencies, stocks, game items, </t>
  </si>
  <si>
    <t>other platforms, bank, Revolut</t>
  </si>
  <si>
    <t>ETFs, mutual funds</t>
  </si>
  <si>
    <t>Interactive Brokers, bank</t>
  </si>
  <si>
    <t>art, collectables, mutual funds</t>
  </si>
  <si>
    <t>RM-system, Fio broker, bank, Revolut, Investown</t>
  </si>
  <si>
    <t>mutual funds, stocks, cryptocurrencies, crowd investing, real estate, bonds</t>
  </si>
  <si>
    <t>bank, Fundlift, Portu, Zonky, Mintos, Revolut, FTMO, Fio Broker, Degiro, Interactive Brokers</t>
  </si>
  <si>
    <t>mutual funds, stocks, real estate, bonds, crowd investing, peer-to-peer lending, cryptocurrencies, gold, silver, ETFs</t>
  </si>
  <si>
    <t>ETFs, stocks</t>
  </si>
  <si>
    <t>Degiro,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</si>
</sst>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  <font>
      <sz val="12"/>
      <color theme="1"/>
      <name val="Calibri"/>
      <family val="2"/>
    </font>
    <font>
      <sz val="12"/>
      <color theme="1"/>
      <name val="Aptos Narrow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0" borderId="1" xfId="0" applyBorder="1"/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9" fontId="0" fillId="0" borderId="0" xfId="1" applyFont="1"/>
    <xf numFmtId="0" fontId="3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2443-84D7-4F4F-BE39-8BA45D16AB2E}">
  <dimension ref="A1:G36"/>
  <sheetViews>
    <sheetView workbookViewId="0">
      <selection activeCell="B1" sqref="B1:D24"/>
    </sheetView>
  </sheetViews>
  <sheetFormatPr baseColWidth="10" defaultRowHeight="16" x14ac:dyDescent="0.2"/>
  <cols>
    <col min="4" max="4" width="22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47</v>
      </c>
    </row>
    <row r="2" spans="1:7" x14ac:dyDescent="0.2">
      <c r="A2" s="3" t="s">
        <v>5</v>
      </c>
      <c r="B2" t="s">
        <v>44</v>
      </c>
      <c r="C2" s="1">
        <v>26</v>
      </c>
      <c r="D2" t="s">
        <v>6</v>
      </c>
      <c r="E2" t="s">
        <v>62</v>
      </c>
      <c r="G2" t="s">
        <v>48</v>
      </c>
    </row>
    <row r="3" spans="1:7" x14ac:dyDescent="0.2">
      <c r="A3" s="3" t="s">
        <v>7</v>
      </c>
      <c r="B3" t="s">
        <v>24</v>
      </c>
      <c r="C3" s="1">
        <v>33</v>
      </c>
      <c r="D3" t="s">
        <v>46</v>
      </c>
      <c r="E3" t="s">
        <v>63</v>
      </c>
      <c r="G3" t="s">
        <v>49</v>
      </c>
    </row>
    <row r="4" spans="1:7" x14ac:dyDescent="0.2">
      <c r="A4" s="3" t="s">
        <v>8</v>
      </c>
      <c r="B4" t="s">
        <v>43</v>
      </c>
      <c r="C4" s="1">
        <v>31</v>
      </c>
      <c r="D4" t="s">
        <v>28</v>
      </c>
      <c r="E4" t="s">
        <v>64</v>
      </c>
      <c r="G4" t="s">
        <v>50</v>
      </c>
    </row>
    <row r="5" spans="1:7" x14ac:dyDescent="0.2">
      <c r="A5" s="3" t="s">
        <v>9</v>
      </c>
      <c r="B5" t="s">
        <v>25</v>
      </c>
      <c r="C5" s="1">
        <v>27</v>
      </c>
      <c r="D5" t="s">
        <v>27</v>
      </c>
      <c r="E5" t="s">
        <v>65</v>
      </c>
      <c r="G5" t="s">
        <v>52</v>
      </c>
    </row>
    <row r="6" spans="1:7" x14ac:dyDescent="0.2">
      <c r="A6" s="3" t="s">
        <v>10</v>
      </c>
      <c r="B6" t="s">
        <v>42</v>
      </c>
      <c r="C6" s="1">
        <v>30</v>
      </c>
      <c r="D6" t="s">
        <v>39</v>
      </c>
      <c r="E6" t="s">
        <v>29</v>
      </c>
    </row>
    <row r="7" spans="1:7" x14ac:dyDescent="0.2">
      <c r="A7" s="3" t="s">
        <v>11</v>
      </c>
      <c r="B7" t="s">
        <v>37</v>
      </c>
      <c r="C7" s="1">
        <v>27</v>
      </c>
      <c r="D7" t="s">
        <v>38</v>
      </c>
      <c r="E7" t="s">
        <v>68</v>
      </c>
    </row>
    <row r="8" spans="1:7" x14ac:dyDescent="0.2">
      <c r="A8" s="3" t="s">
        <v>12</v>
      </c>
      <c r="B8" t="s">
        <v>40</v>
      </c>
      <c r="C8" s="1">
        <v>27</v>
      </c>
      <c r="D8" t="s">
        <v>67</v>
      </c>
      <c r="E8" t="s">
        <v>66</v>
      </c>
    </row>
    <row r="9" spans="1:7" x14ac:dyDescent="0.2">
      <c r="A9" s="3" t="s">
        <v>13</v>
      </c>
      <c r="B9" t="s">
        <v>35</v>
      </c>
      <c r="C9" s="1">
        <v>34</v>
      </c>
      <c r="D9" t="s">
        <v>36</v>
      </c>
      <c r="E9" t="s">
        <v>74</v>
      </c>
    </row>
    <row r="10" spans="1:7" x14ac:dyDescent="0.2">
      <c r="A10" s="3" t="s">
        <v>14</v>
      </c>
      <c r="B10" t="s">
        <v>32</v>
      </c>
      <c r="C10" s="1">
        <v>20</v>
      </c>
      <c r="D10" t="s">
        <v>33</v>
      </c>
      <c r="E10" t="s">
        <v>23</v>
      </c>
    </row>
    <row r="11" spans="1:7" x14ac:dyDescent="0.2">
      <c r="A11" s="3" t="s">
        <v>15</v>
      </c>
      <c r="B11" t="s">
        <v>30</v>
      </c>
      <c r="C11" s="1">
        <v>27</v>
      </c>
      <c r="D11" t="s">
        <v>31</v>
      </c>
      <c r="E11" t="s">
        <v>95</v>
      </c>
    </row>
    <row r="12" spans="1:7" x14ac:dyDescent="0.2">
      <c r="A12" s="3" t="s">
        <v>16</v>
      </c>
      <c r="B12" t="s">
        <v>45</v>
      </c>
      <c r="C12" s="1">
        <v>19</v>
      </c>
      <c r="D12" t="s">
        <v>34</v>
      </c>
      <c r="E12" t="s">
        <v>75</v>
      </c>
    </row>
    <row r="13" spans="1:7" x14ac:dyDescent="0.2">
      <c r="A13" s="3" t="s">
        <v>17</v>
      </c>
      <c r="B13" t="s">
        <v>26</v>
      </c>
      <c r="C13" s="1">
        <v>30</v>
      </c>
      <c r="D13" t="s">
        <v>41</v>
      </c>
      <c r="E13" t="s">
        <v>84</v>
      </c>
    </row>
    <row r="14" spans="1:7" x14ac:dyDescent="0.2">
      <c r="A14" s="4" t="s">
        <v>18</v>
      </c>
      <c r="B14" t="s">
        <v>23</v>
      </c>
      <c r="C14" s="1">
        <v>29</v>
      </c>
      <c r="D14" t="s">
        <v>73</v>
      </c>
      <c r="E14" t="s">
        <v>69</v>
      </c>
    </row>
    <row r="15" spans="1:7" x14ac:dyDescent="0.2">
      <c r="A15" s="3" t="s">
        <v>19</v>
      </c>
      <c r="B15" t="s">
        <v>56</v>
      </c>
      <c r="C15" s="1">
        <v>25</v>
      </c>
      <c r="D15" t="s">
        <v>51</v>
      </c>
      <c r="E15" t="s">
        <v>70</v>
      </c>
    </row>
    <row r="16" spans="1:7" x14ac:dyDescent="0.2">
      <c r="A16" s="3" t="s">
        <v>20</v>
      </c>
      <c r="B16" t="s">
        <v>55</v>
      </c>
      <c r="C16" s="1">
        <v>46</v>
      </c>
      <c r="D16" t="s">
        <v>54</v>
      </c>
      <c r="E16" t="s">
        <v>60</v>
      </c>
    </row>
    <row r="17" spans="1:5" x14ac:dyDescent="0.2">
      <c r="A17" s="4" t="s">
        <v>21</v>
      </c>
      <c r="B17" t="s">
        <v>58</v>
      </c>
      <c r="C17" s="1">
        <v>28</v>
      </c>
      <c r="D17" t="s">
        <v>57</v>
      </c>
      <c r="E17" t="s">
        <v>59</v>
      </c>
    </row>
    <row r="18" spans="1:5" x14ac:dyDescent="0.2">
      <c r="A18" s="4" t="s">
        <v>22</v>
      </c>
      <c r="B18" t="s">
        <v>53</v>
      </c>
      <c r="C18" s="2">
        <v>30</v>
      </c>
      <c r="D18" t="s">
        <v>88</v>
      </c>
      <c r="E18" t="s">
        <v>61</v>
      </c>
    </row>
    <row r="19" spans="1:5" x14ac:dyDescent="0.2">
      <c r="A19" s="4" t="s">
        <v>71</v>
      </c>
      <c r="B19" t="s">
        <v>86</v>
      </c>
      <c r="C19" s="1">
        <v>23</v>
      </c>
      <c r="D19" t="s">
        <v>87</v>
      </c>
      <c r="E19" t="s">
        <v>85</v>
      </c>
    </row>
    <row r="20" spans="1:5" x14ac:dyDescent="0.2">
      <c r="A20" s="4" t="s">
        <v>72</v>
      </c>
      <c r="B20" t="s">
        <v>91</v>
      </c>
      <c r="C20" s="1">
        <v>27</v>
      </c>
      <c r="D20" t="s">
        <v>90</v>
      </c>
      <c r="E20" t="s">
        <v>94</v>
      </c>
    </row>
    <row r="21" spans="1:5" x14ac:dyDescent="0.2">
      <c r="A21" s="4" t="s">
        <v>76</v>
      </c>
      <c r="B21" t="s">
        <v>92</v>
      </c>
      <c r="C21" s="1">
        <v>23</v>
      </c>
      <c r="D21" t="s">
        <v>89</v>
      </c>
      <c r="E21" t="s">
        <v>93</v>
      </c>
    </row>
    <row r="22" spans="1:5" x14ac:dyDescent="0.2">
      <c r="A22" s="4" t="s">
        <v>77</v>
      </c>
      <c r="B22" t="s">
        <v>109</v>
      </c>
      <c r="C22" s="1">
        <v>27</v>
      </c>
      <c r="D22" t="s">
        <v>108</v>
      </c>
      <c r="E22" t="s">
        <v>107</v>
      </c>
    </row>
    <row r="23" spans="1:5" x14ac:dyDescent="0.2">
      <c r="A23" s="4" t="s">
        <v>78</v>
      </c>
      <c r="B23" t="s">
        <v>106</v>
      </c>
      <c r="C23" s="1">
        <v>23</v>
      </c>
      <c r="D23" t="s">
        <v>104</v>
      </c>
      <c r="E23" t="s">
        <v>105</v>
      </c>
    </row>
    <row r="24" spans="1:5" x14ac:dyDescent="0.2">
      <c r="A24" s="4" t="s">
        <v>79</v>
      </c>
      <c r="B24" t="s">
        <v>111</v>
      </c>
      <c r="C24" s="1">
        <v>30</v>
      </c>
      <c r="D24" t="s">
        <v>110</v>
      </c>
    </row>
    <row r="25" spans="1:5" x14ac:dyDescent="0.2">
      <c r="A25" s="4" t="s">
        <v>80</v>
      </c>
    </row>
    <row r="26" spans="1:5" x14ac:dyDescent="0.2">
      <c r="A26" s="4" t="s">
        <v>81</v>
      </c>
    </row>
    <row r="27" spans="1:5" x14ac:dyDescent="0.2">
      <c r="A27" s="4" t="s">
        <v>82</v>
      </c>
    </row>
    <row r="28" spans="1:5" x14ac:dyDescent="0.2">
      <c r="A28" s="4" t="s">
        <v>83</v>
      </c>
    </row>
    <row r="29" spans="1:5" x14ac:dyDescent="0.2">
      <c r="A29" s="4" t="s">
        <v>96</v>
      </c>
    </row>
    <row r="30" spans="1:5" x14ac:dyDescent="0.2">
      <c r="A30" s="4" t="s">
        <v>97</v>
      </c>
    </row>
    <row r="31" spans="1:5" x14ac:dyDescent="0.2">
      <c r="A31" s="4" t="s">
        <v>98</v>
      </c>
    </row>
    <row r="32" spans="1:5" x14ac:dyDescent="0.2">
      <c r="A32" s="4" t="s">
        <v>99</v>
      </c>
    </row>
    <row r="33" spans="1:1" x14ac:dyDescent="0.2">
      <c r="A33" s="4" t="s">
        <v>100</v>
      </c>
    </row>
    <row r="34" spans="1:1" x14ac:dyDescent="0.2">
      <c r="A34" s="4" t="s">
        <v>101</v>
      </c>
    </row>
    <row r="35" spans="1:1" x14ac:dyDescent="0.2">
      <c r="A35" s="4" t="s">
        <v>102</v>
      </c>
    </row>
    <row r="36" spans="1:1" x14ac:dyDescent="0.2">
      <c r="A36" s="4" t="s">
        <v>103</v>
      </c>
    </row>
  </sheetData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E2F2-68F6-E54C-BD1D-88F9C7C8F878}">
  <dimension ref="A1:M48"/>
  <sheetViews>
    <sheetView tabSelected="1" workbookViewId="0">
      <selection activeCell="H47" sqref="H47"/>
    </sheetView>
  </sheetViews>
  <sheetFormatPr baseColWidth="10" defaultRowHeight="16" x14ac:dyDescent="0.2"/>
  <sheetData>
    <row r="1" spans="1:13" x14ac:dyDescent="0.2">
      <c r="A1" s="5" t="s">
        <v>0</v>
      </c>
      <c r="B1" s="5" t="s">
        <v>1</v>
      </c>
      <c r="C1" s="5" t="s">
        <v>2</v>
      </c>
      <c r="D1" s="5" t="s">
        <v>117</v>
      </c>
      <c r="E1" s="5" t="s">
        <v>3</v>
      </c>
      <c r="F1" s="5" t="s">
        <v>112</v>
      </c>
      <c r="G1" s="5" t="s">
        <v>116</v>
      </c>
      <c r="H1" s="5" t="s">
        <v>121</v>
      </c>
      <c r="I1" s="5" t="s">
        <v>120</v>
      </c>
      <c r="J1" s="5" t="s">
        <v>252</v>
      </c>
      <c r="K1" s="5" t="s">
        <v>233</v>
      </c>
      <c r="L1" s="5" t="s">
        <v>122</v>
      </c>
      <c r="M1" s="5" t="s">
        <v>128</v>
      </c>
    </row>
    <row r="2" spans="1:13" x14ac:dyDescent="0.2">
      <c r="A2" t="s">
        <v>5</v>
      </c>
      <c r="B2" s="7" t="s">
        <v>44</v>
      </c>
      <c r="C2" s="1">
        <v>26</v>
      </c>
      <c r="D2" s="1" t="s">
        <v>118</v>
      </c>
      <c r="E2" s="7" t="s">
        <v>6</v>
      </c>
      <c r="F2" s="7" t="s">
        <v>113</v>
      </c>
      <c r="G2" s="1">
        <v>3</v>
      </c>
      <c r="H2" s="7" t="s">
        <v>131</v>
      </c>
      <c r="I2" s="8" t="s">
        <v>132</v>
      </c>
      <c r="J2" s="8" t="s">
        <v>249</v>
      </c>
      <c r="K2" s="11" t="s">
        <v>234</v>
      </c>
      <c r="L2" s="7" t="s">
        <v>123</v>
      </c>
      <c r="M2" s="7" t="s">
        <v>127</v>
      </c>
    </row>
    <row r="3" spans="1:13" x14ac:dyDescent="0.2">
      <c r="A3" t="s">
        <v>7</v>
      </c>
      <c r="B3" s="7" t="s">
        <v>24</v>
      </c>
      <c r="C3" s="1">
        <v>33</v>
      </c>
      <c r="D3" s="1" t="s">
        <v>118</v>
      </c>
      <c r="E3" s="7" t="s">
        <v>46</v>
      </c>
      <c r="F3" s="7" t="s">
        <v>114</v>
      </c>
      <c r="G3" s="1">
        <v>10</v>
      </c>
      <c r="H3" s="7" t="s">
        <v>133</v>
      </c>
      <c r="I3" s="7" t="s">
        <v>143</v>
      </c>
      <c r="J3" s="7" t="s">
        <v>249</v>
      </c>
      <c r="K3" s="2" t="s">
        <v>234</v>
      </c>
      <c r="L3" s="7" t="s">
        <v>124</v>
      </c>
      <c r="M3" s="7" t="s">
        <v>130</v>
      </c>
    </row>
    <row r="4" spans="1:13" x14ac:dyDescent="0.2">
      <c r="A4" t="s">
        <v>8</v>
      </c>
      <c r="B4" s="7" t="s">
        <v>43</v>
      </c>
      <c r="C4" s="1">
        <v>31</v>
      </c>
      <c r="D4" s="1" t="s">
        <v>118</v>
      </c>
      <c r="E4" s="7" t="s">
        <v>28</v>
      </c>
      <c r="F4" s="7" t="s">
        <v>114</v>
      </c>
      <c r="G4" s="1">
        <v>11</v>
      </c>
      <c r="H4" s="7" t="s">
        <v>134</v>
      </c>
      <c r="I4" s="7" t="s">
        <v>135</v>
      </c>
      <c r="J4" s="7" t="s">
        <v>250</v>
      </c>
      <c r="K4" s="2" t="s">
        <v>234</v>
      </c>
      <c r="L4" s="7" t="s">
        <v>124</v>
      </c>
      <c r="M4" s="7" t="s">
        <v>127</v>
      </c>
    </row>
    <row r="5" spans="1:13" x14ac:dyDescent="0.2">
      <c r="A5" t="s">
        <v>9</v>
      </c>
      <c r="B5" s="7" t="s">
        <v>25</v>
      </c>
      <c r="C5" s="1">
        <v>27</v>
      </c>
      <c r="D5" s="1" t="s">
        <v>118</v>
      </c>
      <c r="E5" s="7" t="s">
        <v>27</v>
      </c>
      <c r="F5" s="7" t="s">
        <v>113</v>
      </c>
      <c r="G5" s="1" t="s">
        <v>137</v>
      </c>
      <c r="H5" s="7" t="s">
        <v>136</v>
      </c>
      <c r="I5" s="7" t="s">
        <v>135</v>
      </c>
      <c r="J5" s="7" t="s">
        <v>249</v>
      </c>
      <c r="K5" s="2" t="s">
        <v>235</v>
      </c>
      <c r="L5" s="7" t="s">
        <v>125</v>
      </c>
      <c r="M5" s="9" t="s">
        <v>127</v>
      </c>
    </row>
    <row r="6" spans="1:13" x14ac:dyDescent="0.2">
      <c r="A6" t="s">
        <v>10</v>
      </c>
      <c r="B6" s="7" t="s">
        <v>42</v>
      </c>
      <c r="C6" s="1">
        <v>30</v>
      </c>
      <c r="D6" s="1" t="s">
        <v>118</v>
      </c>
      <c r="E6" s="7" t="s">
        <v>39</v>
      </c>
      <c r="F6" s="7" t="s">
        <v>113</v>
      </c>
      <c r="G6" s="1">
        <v>5</v>
      </c>
      <c r="H6" s="7" t="s">
        <v>139</v>
      </c>
      <c r="I6" s="7" t="s">
        <v>138</v>
      </c>
      <c r="J6" s="7" t="s">
        <v>251</v>
      </c>
      <c r="K6" s="2" t="s">
        <v>235</v>
      </c>
      <c r="L6" s="7" t="s">
        <v>126</v>
      </c>
      <c r="M6" s="7" t="s">
        <v>130</v>
      </c>
    </row>
    <row r="7" spans="1:13" x14ac:dyDescent="0.2">
      <c r="A7" t="s">
        <v>11</v>
      </c>
      <c r="B7" s="7" t="s">
        <v>37</v>
      </c>
      <c r="C7" s="1">
        <v>27</v>
      </c>
      <c r="D7" s="1" t="s">
        <v>118</v>
      </c>
      <c r="E7" s="7" t="s">
        <v>38</v>
      </c>
      <c r="F7" s="7" t="s">
        <v>113</v>
      </c>
      <c r="G7" s="1">
        <v>4</v>
      </c>
      <c r="H7" s="7" t="s">
        <v>140</v>
      </c>
      <c r="I7" s="7" t="s">
        <v>141</v>
      </c>
      <c r="J7" s="7" t="s">
        <v>251</v>
      </c>
      <c r="K7" s="2" t="s">
        <v>234</v>
      </c>
      <c r="L7" s="7" t="s">
        <v>126</v>
      </c>
      <c r="M7" s="7" t="s">
        <v>130</v>
      </c>
    </row>
    <row r="8" spans="1:13" x14ac:dyDescent="0.2">
      <c r="A8" t="s">
        <v>12</v>
      </c>
      <c r="B8" s="7" t="s">
        <v>40</v>
      </c>
      <c r="C8" s="1">
        <v>27</v>
      </c>
      <c r="D8" s="1" t="s">
        <v>118</v>
      </c>
      <c r="E8" s="7" t="s">
        <v>67</v>
      </c>
      <c r="F8" s="7" t="s">
        <v>113</v>
      </c>
      <c r="G8" s="1">
        <v>6</v>
      </c>
      <c r="H8" s="7" t="s">
        <v>144</v>
      </c>
      <c r="I8" s="7" t="s">
        <v>142</v>
      </c>
      <c r="J8" s="7" t="s">
        <v>251</v>
      </c>
      <c r="K8" s="2" t="s">
        <v>235</v>
      </c>
      <c r="L8" s="7" t="s">
        <v>126</v>
      </c>
      <c r="M8" s="7" t="s">
        <v>130</v>
      </c>
    </row>
    <row r="9" spans="1:13" x14ac:dyDescent="0.2">
      <c r="A9" t="s">
        <v>13</v>
      </c>
      <c r="B9" s="7" t="s">
        <v>35</v>
      </c>
      <c r="C9" s="1">
        <v>34</v>
      </c>
      <c r="D9" s="1" t="s">
        <v>118</v>
      </c>
      <c r="E9" s="7" t="s">
        <v>36</v>
      </c>
      <c r="F9" s="7" t="s">
        <v>113</v>
      </c>
      <c r="G9" s="1">
        <v>5</v>
      </c>
      <c r="H9" s="7" t="s">
        <v>145</v>
      </c>
      <c r="I9" s="7" t="s">
        <v>146</v>
      </c>
      <c r="J9" s="7" t="s">
        <v>250</v>
      </c>
      <c r="K9" s="2" t="s">
        <v>234</v>
      </c>
      <c r="L9" s="7" t="s">
        <v>124</v>
      </c>
      <c r="M9" s="7" t="s">
        <v>127</v>
      </c>
    </row>
    <row r="10" spans="1:13" x14ac:dyDescent="0.2">
      <c r="A10" t="s">
        <v>14</v>
      </c>
      <c r="B10" s="7" t="s">
        <v>32</v>
      </c>
      <c r="C10" s="1">
        <v>20</v>
      </c>
      <c r="D10" s="1" t="s">
        <v>118</v>
      </c>
      <c r="E10" s="7" t="s">
        <v>33</v>
      </c>
      <c r="F10" s="7" t="s">
        <v>114</v>
      </c>
      <c r="G10" s="1">
        <v>5</v>
      </c>
      <c r="H10" s="7" t="s">
        <v>148</v>
      </c>
      <c r="I10" s="7" t="s">
        <v>147</v>
      </c>
      <c r="J10" s="7" t="s">
        <v>249</v>
      </c>
      <c r="K10" s="2" t="s">
        <v>234</v>
      </c>
      <c r="L10" s="7" t="s">
        <v>125</v>
      </c>
      <c r="M10" s="9" t="s">
        <v>130</v>
      </c>
    </row>
    <row r="11" spans="1:13" x14ac:dyDescent="0.2">
      <c r="A11" t="s">
        <v>15</v>
      </c>
      <c r="B11" s="7" t="s">
        <v>30</v>
      </c>
      <c r="C11" s="1">
        <v>27</v>
      </c>
      <c r="D11" s="1" t="s">
        <v>119</v>
      </c>
      <c r="E11" s="7" t="s">
        <v>232</v>
      </c>
      <c r="F11" s="7" t="s">
        <v>114</v>
      </c>
      <c r="G11" s="1">
        <v>4</v>
      </c>
      <c r="H11" s="7" t="s">
        <v>149</v>
      </c>
      <c r="I11" s="7" t="s">
        <v>150</v>
      </c>
      <c r="J11" s="7" t="s">
        <v>250</v>
      </c>
      <c r="K11" s="2" t="s">
        <v>234</v>
      </c>
      <c r="L11" s="9" t="s">
        <v>126</v>
      </c>
      <c r="M11" s="9" t="s">
        <v>130</v>
      </c>
    </row>
    <row r="12" spans="1:13" x14ac:dyDescent="0.2">
      <c r="A12" t="s">
        <v>16</v>
      </c>
      <c r="B12" s="7" t="s">
        <v>45</v>
      </c>
      <c r="C12" s="1">
        <v>19</v>
      </c>
      <c r="D12" s="1" t="s">
        <v>118</v>
      </c>
      <c r="E12" s="7" t="s">
        <v>34</v>
      </c>
      <c r="F12" s="7" t="s">
        <v>115</v>
      </c>
      <c r="G12" s="1">
        <v>2</v>
      </c>
      <c r="H12" s="7" t="s">
        <v>151</v>
      </c>
      <c r="I12" s="6" t="s">
        <v>152</v>
      </c>
      <c r="J12" s="6" t="s">
        <v>249</v>
      </c>
      <c r="K12" s="11" t="s">
        <v>234</v>
      </c>
      <c r="L12" s="9" t="s">
        <v>126</v>
      </c>
      <c r="M12" s="7" t="s">
        <v>129</v>
      </c>
    </row>
    <row r="13" spans="1:13" x14ac:dyDescent="0.2">
      <c r="A13" t="s">
        <v>17</v>
      </c>
      <c r="B13" s="7" t="s">
        <v>26</v>
      </c>
      <c r="C13" s="1">
        <v>30</v>
      </c>
      <c r="D13" s="1" t="s">
        <v>118</v>
      </c>
      <c r="E13" s="7" t="s">
        <v>41</v>
      </c>
      <c r="F13" s="7" t="s">
        <v>113</v>
      </c>
      <c r="G13" s="1">
        <v>5</v>
      </c>
      <c r="H13" s="7" t="s">
        <v>153</v>
      </c>
      <c r="I13" s="7" t="s">
        <v>154</v>
      </c>
      <c r="J13" s="7" t="s">
        <v>249</v>
      </c>
      <c r="K13" s="2" t="s">
        <v>234</v>
      </c>
      <c r="L13" s="7" t="s">
        <v>124</v>
      </c>
      <c r="M13" s="9" t="s">
        <v>130</v>
      </c>
    </row>
    <row r="14" spans="1:13" x14ac:dyDescent="0.2">
      <c r="A14" t="s">
        <v>18</v>
      </c>
      <c r="B14" s="7" t="s">
        <v>23</v>
      </c>
      <c r="C14" s="1">
        <v>29</v>
      </c>
      <c r="D14" s="1" t="s">
        <v>118</v>
      </c>
      <c r="E14" s="7" t="s">
        <v>73</v>
      </c>
      <c r="F14" s="7" t="s">
        <v>113</v>
      </c>
      <c r="G14" s="1">
        <v>1</v>
      </c>
      <c r="H14" s="7" t="s">
        <v>156</v>
      </c>
      <c r="I14" s="7" t="s">
        <v>155</v>
      </c>
      <c r="J14" s="7" t="s">
        <v>249</v>
      </c>
      <c r="K14" s="2" t="s">
        <v>235</v>
      </c>
      <c r="L14" s="7" t="s">
        <v>125</v>
      </c>
      <c r="M14" s="9" t="s">
        <v>130</v>
      </c>
    </row>
    <row r="15" spans="1:13" x14ac:dyDescent="0.2">
      <c r="A15" t="s">
        <v>19</v>
      </c>
      <c r="B15" s="7" t="s">
        <v>56</v>
      </c>
      <c r="C15" s="1">
        <v>25</v>
      </c>
      <c r="D15" s="1" t="s">
        <v>118</v>
      </c>
      <c r="E15" s="7" t="s">
        <v>51</v>
      </c>
      <c r="F15" s="7" t="s">
        <v>113</v>
      </c>
      <c r="G15" s="1">
        <v>3</v>
      </c>
      <c r="H15" s="7" t="s">
        <v>157</v>
      </c>
      <c r="I15" s="7" t="s">
        <v>158</v>
      </c>
      <c r="J15" s="7" t="s">
        <v>249</v>
      </c>
      <c r="K15" s="2" t="s">
        <v>234</v>
      </c>
      <c r="L15" s="7" t="s">
        <v>125</v>
      </c>
      <c r="M15" s="9" t="s">
        <v>130</v>
      </c>
    </row>
    <row r="16" spans="1:13" x14ac:dyDescent="0.2">
      <c r="A16" t="s">
        <v>20</v>
      </c>
      <c r="B16" s="7" t="s">
        <v>55</v>
      </c>
      <c r="C16" s="1">
        <v>46</v>
      </c>
      <c r="D16" s="1" t="s">
        <v>119</v>
      </c>
      <c r="E16" s="7" t="s">
        <v>54</v>
      </c>
      <c r="F16" s="7" t="s">
        <v>113</v>
      </c>
      <c r="G16" s="1">
        <v>20</v>
      </c>
      <c r="H16" s="7" t="s">
        <v>159</v>
      </c>
      <c r="I16" s="7" t="s">
        <v>175</v>
      </c>
      <c r="J16" s="7" t="s">
        <v>250</v>
      </c>
      <c r="K16" s="2" t="s">
        <v>234</v>
      </c>
      <c r="L16" s="7" t="s">
        <v>123</v>
      </c>
      <c r="M16" s="9" t="s">
        <v>130</v>
      </c>
    </row>
    <row r="17" spans="1:13" x14ac:dyDescent="0.2">
      <c r="A17" t="s">
        <v>21</v>
      </c>
      <c r="B17" s="7" t="s">
        <v>58</v>
      </c>
      <c r="C17" s="1">
        <v>28</v>
      </c>
      <c r="D17" s="1" t="s">
        <v>118</v>
      </c>
      <c r="E17" s="7" t="s">
        <v>57</v>
      </c>
      <c r="F17" s="7" t="s">
        <v>114</v>
      </c>
      <c r="G17" s="1" t="s">
        <v>162</v>
      </c>
      <c r="H17" s="7" t="s">
        <v>160</v>
      </c>
      <c r="I17" s="7" t="s">
        <v>161</v>
      </c>
      <c r="J17" s="7" t="s">
        <v>249</v>
      </c>
      <c r="K17" s="2" t="s">
        <v>235</v>
      </c>
      <c r="L17" s="7" t="s">
        <v>123</v>
      </c>
      <c r="M17" s="9" t="s">
        <v>130</v>
      </c>
    </row>
    <row r="18" spans="1:13" x14ac:dyDescent="0.2">
      <c r="A18" t="s">
        <v>22</v>
      </c>
      <c r="B18" s="7" t="s">
        <v>53</v>
      </c>
      <c r="C18" s="2">
        <v>30</v>
      </c>
      <c r="D18" s="1" t="s">
        <v>118</v>
      </c>
      <c r="E18" s="7" t="s">
        <v>88</v>
      </c>
      <c r="F18" s="7" t="s">
        <v>113</v>
      </c>
      <c r="G18" s="1">
        <v>8</v>
      </c>
      <c r="H18" s="7" t="s">
        <v>164</v>
      </c>
      <c r="I18" s="7" t="s">
        <v>163</v>
      </c>
      <c r="J18" s="7" t="s">
        <v>250</v>
      </c>
      <c r="K18" s="2" t="s">
        <v>234</v>
      </c>
      <c r="L18" s="7" t="s">
        <v>124</v>
      </c>
      <c r="M18" s="9" t="s">
        <v>130</v>
      </c>
    </row>
    <row r="19" spans="1:13" x14ac:dyDescent="0.2">
      <c r="A19" t="s">
        <v>71</v>
      </c>
      <c r="B19" s="7" t="s">
        <v>86</v>
      </c>
      <c r="C19" s="1">
        <v>23</v>
      </c>
      <c r="D19" s="1" t="s">
        <v>118</v>
      </c>
      <c r="E19" s="7" t="s">
        <v>87</v>
      </c>
      <c r="F19" s="7" t="s">
        <v>114</v>
      </c>
      <c r="G19" s="1">
        <v>2</v>
      </c>
      <c r="H19" s="7" t="s">
        <v>166</v>
      </c>
      <c r="I19" s="7" t="s">
        <v>165</v>
      </c>
      <c r="J19" s="7" t="s">
        <v>249</v>
      </c>
      <c r="K19" s="2" t="s">
        <v>234</v>
      </c>
      <c r="L19" s="7" t="s">
        <v>123</v>
      </c>
      <c r="M19" s="9" t="s">
        <v>127</v>
      </c>
    </row>
    <row r="20" spans="1:13" x14ac:dyDescent="0.2">
      <c r="A20" t="s">
        <v>72</v>
      </c>
      <c r="B20" s="7" t="s">
        <v>91</v>
      </c>
      <c r="C20" s="1">
        <v>27</v>
      </c>
      <c r="D20" s="1" t="s">
        <v>119</v>
      </c>
      <c r="E20" s="7" t="s">
        <v>90</v>
      </c>
      <c r="F20" s="7" t="s">
        <v>113</v>
      </c>
      <c r="G20" s="1">
        <v>6</v>
      </c>
      <c r="H20" s="7" t="s">
        <v>167</v>
      </c>
      <c r="I20" s="7" t="s">
        <v>168</v>
      </c>
      <c r="J20" s="7" t="s">
        <v>249</v>
      </c>
      <c r="K20" s="2" t="s">
        <v>234</v>
      </c>
      <c r="L20" s="7" t="s">
        <v>125</v>
      </c>
      <c r="M20" s="7" t="s">
        <v>127</v>
      </c>
    </row>
    <row r="21" spans="1:13" x14ac:dyDescent="0.2">
      <c r="A21" t="s">
        <v>177</v>
      </c>
      <c r="B21" s="7" t="s">
        <v>92</v>
      </c>
      <c r="C21" s="1">
        <v>23</v>
      </c>
      <c r="D21" s="1" t="s">
        <v>118</v>
      </c>
      <c r="E21" s="7" t="s">
        <v>89</v>
      </c>
      <c r="F21" s="7" t="s">
        <v>114</v>
      </c>
      <c r="G21" s="1">
        <v>5</v>
      </c>
      <c r="H21" s="7" t="s">
        <v>170</v>
      </c>
      <c r="I21" s="7" t="s">
        <v>169</v>
      </c>
      <c r="J21" s="7" t="s">
        <v>251</v>
      </c>
      <c r="K21" s="2" t="s">
        <v>234</v>
      </c>
      <c r="L21" s="7" t="s">
        <v>126</v>
      </c>
      <c r="M21" s="7" t="s">
        <v>130</v>
      </c>
    </row>
    <row r="22" spans="1:13" x14ac:dyDescent="0.2">
      <c r="A22" t="s">
        <v>178</v>
      </c>
      <c r="B22" s="7" t="s">
        <v>109</v>
      </c>
      <c r="C22" s="1">
        <v>27</v>
      </c>
      <c r="D22" s="1" t="s">
        <v>118</v>
      </c>
      <c r="E22" s="7" t="s">
        <v>108</v>
      </c>
      <c r="F22" s="7" t="s">
        <v>113</v>
      </c>
      <c r="G22" s="1">
        <v>4</v>
      </c>
      <c r="H22" s="7" t="s">
        <v>172</v>
      </c>
      <c r="I22" s="7" t="s">
        <v>171</v>
      </c>
      <c r="J22" s="7" t="s">
        <v>249</v>
      </c>
      <c r="K22" s="2" t="s">
        <v>234</v>
      </c>
      <c r="L22" s="7" t="s">
        <v>113</v>
      </c>
      <c r="M22" s="7" t="s">
        <v>129</v>
      </c>
    </row>
    <row r="23" spans="1:13" x14ac:dyDescent="0.2">
      <c r="A23" t="s">
        <v>179</v>
      </c>
      <c r="B23" s="7" t="s">
        <v>106</v>
      </c>
      <c r="C23" s="1">
        <v>23</v>
      </c>
      <c r="D23" s="1" t="s">
        <v>118</v>
      </c>
      <c r="E23" s="7" t="s">
        <v>104</v>
      </c>
      <c r="F23" s="7" t="s">
        <v>114</v>
      </c>
      <c r="G23" s="1">
        <v>5</v>
      </c>
      <c r="H23" s="7" t="s">
        <v>176</v>
      </c>
      <c r="I23" s="7" t="s">
        <v>169</v>
      </c>
      <c r="J23" s="7" t="s">
        <v>251</v>
      </c>
      <c r="K23" s="2" t="s">
        <v>234</v>
      </c>
      <c r="L23" s="7" t="s">
        <v>126</v>
      </c>
      <c r="M23" s="7" t="s">
        <v>130</v>
      </c>
    </row>
    <row r="24" spans="1:13" x14ac:dyDescent="0.2">
      <c r="A24" t="s">
        <v>180</v>
      </c>
      <c r="B24" s="7" t="s">
        <v>111</v>
      </c>
      <c r="C24" s="1">
        <v>30</v>
      </c>
      <c r="D24" s="1" t="s">
        <v>118</v>
      </c>
      <c r="E24" s="7" t="s">
        <v>110</v>
      </c>
      <c r="F24" s="7" t="s">
        <v>113</v>
      </c>
      <c r="G24" s="1">
        <v>3</v>
      </c>
      <c r="H24" s="7" t="s">
        <v>174</v>
      </c>
      <c r="I24" s="7" t="s">
        <v>173</v>
      </c>
      <c r="J24" s="7" t="s">
        <v>249</v>
      </c>
      <c r="K24" s="2" t="s">
        <v>235</v>
      </c>
      <c r="L24" s="7" t="s">
        <v>126</v>
      </c>
      <c r="M24" s="7" t="s">
        <v>129</v>
      </c>
    </row>
    <row r="25" spans="1:13" x14ac:dyDescent="0.2">
      <c r="A25" t="s">
        <v>181</v>
      </c>
      <c r="B25" s="7" t="s">
        <v>194</v>
      </c>
      <c r="C25" s="1">
        <v>26</v>
      </c>
      <c r="D25" s="1" t="s">
        <v>119</v>
      </c>
      <c r="E25" s="7" t="s">
        <v>110</v>
      </c>
      <c r="F25" s="7" t="s">
        <v>113</v>
      </c>
      <c r="G25" s="1">
        <v>0.5</v>
      </c>
      <c r="H25" s="7" t="s">
        <v>239</v>
      </c>
      <c r="I25" s="7" t="s">
        <v>240</v>
      </c>
      <c r="J25" s="7" t="s">
        <v>250</v>
      </c>
      <c r="K25" s="2" t="s">
        <v>234</v>
      </c>
      <c r="L25" s="7" t="s">
        <v>113</v>
      </c>
      <c r="M25" s="7" t="s">
        <v>231</v>
      </c>
    </row>
    <row r="26" spans="1:13" x14ac:dyDescent="0.2">
      <c r="A26" t="s">
        <v>182</v>
      </c>
      <c r="B26" s="7" t="s">
        <v>195</v>
      </c>
      <c r="C26" s="1">
        <v>26</v>
      </c>
      <c r="D26" s="1" t="s">
        <v>119</v>
      </c>
      <c r="E26" s="7" t="s">
        <v>220</v>
      </c>
      <c r="F26" s="7" t="s">
        <v>113</v>
      </c>
      <c r="G26" s="1">
        <v>3</v>
      </c>
      <c r="H26" s="7" t="s">
        <v>153</v>
      </c>
      <c r="I26" s="7" t="s">
        <v>241</v>
      </c>
      <c r="J26" s="7" t="s">
        <v>249</v>
      </c>
      <c r="K26" s="2" t="s">
        <v>234</v>
      </c>
      <c r="L26" s="7" t="s">
        <v>125</v>
      </c>
      <c r="M26" s="7" t="s">
        <v>127</v>
      </c>
    </row>
    <row r="27" spans="1:13" x14ac:dyDescent="0.2">
      <c r="A27" t="s">
        <v>183</v>
      </c>
      <c r="B27" s="7" t="s">
        <v>196</v>
      </c>
      <c r="C27" s="1">
        <v>88</v>
      </c>
      <c r="D27" s="1" t="s">
        <v>118</v>
      </c>
      <c r="E27" s="7" t="s">
        <v>207</v>
      </c>
      <c r="F27" s="7" t="s">
        <v>113</v>
      </c>
      <c r="G27" s="1">
        <v>34</v>
      </c>
      <c r="H27" s="7" t="s">
        <v>243</v>
      </c>
      <c r="I27" s="7" t="s">
        <v>251</v>
      </c>
      <c r="J27" s="7" t="s">
        <v>250</v>
      </c>
      <c r="K27" s="2" t="s">
        <v>235</v>
      </c>
      <c r="L27" s="7" t="s">
        <v>237</v>
      </c>
      <c r="M27" s="7" t="s">
        <v>130</v>
      </c>
    </row>
    <row r="28" spans="1:13" x14ac:dyDescent="0.2">
      <c r="A28" t="s">
        <v>184</v>
      </c>
      <c r="B28" s="7" t="s">
        <v>210</v>
      </c>
      <c r="C28" s="1">
        <v>56</v>
      </c>
      <c r="D28" s="1" t="s">
        <v>118</v>
      </c>
      <c r="E28" s="7" t="s">
        <v>209</v>
      </c>
      <c r="F28" s="7" t="s">
        <v>114</v>
      </c>
      <c r="G28" s="1">
        <v>6</v>
      </c>
      <c r="H28" t="s">
        <v>139</v>
      </c>
      <c r="I28" s="7" t="s">
        <v>242</v>
      </c>
      <c r="J28" s="7" t="s">
        <v>249</v>
      </c>
      <c r="K28" s="2" t="s">
        <v>234</v>
      </c>
      <c r="L28" t="s">
        <v>237</v>
      </c>
      <c r="M28" t="s">
        <v>130</v>
      </c>
    </row>
    <row r="29" spans="1:13" x14ac:dyDescent="0.2">
      <c r="A29" t="s">
        <v>185</v>
      </c>
      <c r="B29" s="7" t="s">
        <v>198</v>
      </c>
      <c r="C29" s="1">
        <v>56</v>
      </c>
      <c r="D29" s="1" t="s">
        <v>118</v>
      </c>
      <c r="E29" t="s">
        <v>226</v>
      </c>
      <c r="F29" s="7" t="s">
        <v>113</v>
      </c>
      <c r="G29" s="2">
        <v>3</v>
      </c>
      <c r="H29" t="s">
        <v>244</v>
      </c>
      <c r="I29" s="7" t="s">
        <v>241</v>
      </c>
      <c r="J29" s="7" t="s">
        <v>251</v>
      </c>
      <c r="K29" s="2" t="s">
        <v>234</v>
      </c>
      <c r="L29" t="s">
        <v>125</v>
      </c>
      <c r="M29" t="s">
        <v>130</v>
      </c>
    </row>
    <row r="30" spans="1:13" x14ac:dyDescent="0.2">
      <c r="A30" t="s">
        <v>186</v>
      </c>
      <c r="B30" s="7" t="s">
        <v>197</v>
      </c>
      <c r="C30" s="1">
        <v>28</v>
      </c>
      <c r="D30" s="1" t="s">
        <v>118</v>
      </c>
      <c r="E30" t="s">
        <v>226</v>
      </c>
      <c r="F30" s="7" t="s">
        <v>113</v>
      </c>
      <c r="G30" s="2" t="s">
        <v>162</v>
      </c>
      <c r="H30" t="s">
        <v>208</v>
      </c>
      <c r="J30" s="7" t="s">
        <v>250</v>
      </c>
      <c r="K30" s="2" t="s">
        <v>234</v>
      </c>
      <c r="L30" t="s">
        <v>126</v>
      </c>
      <c r="M30" t="s">
        <v>231</v>
      </c>
    </row>
    <row r="31" spans="1:13" x14ac:dyDescent="0.2">
      <c r="A31" t="s">
        <v>187</v>
      </c>
      <c r="B31" s="7" t="s">
        <v>199</v>
      </c>
      <c r="C31" s="1">
        <v>22</v>
      </c>
      <c r="D31" s="1" t="s">
        <v>118</v>
      </c>
      <c r="E31" t="s">
        <v>206</v>
      </c>
      <c r="F31" s="7" t="s">
        <v>114</v>
      </c>
      <c r="G31" s="2">
        <v>4</v>
      </c>
      <c r="H31" t="s">
        <v>264</v>
      </c>
      <c r="I31" s="7" t="s">
        <v>265</v>
      </c>
      <c r="J31" s="7" t="s">
        <v>249</v>
      </c>
      <c r="K31" s="2" t="s">
        <v>234</v>
      </c>
      <c r="L31" t="s">
        <v>126</v>
      </c>
      <c r="M31" t="s">
        <v>231</v>
      </c>
    </row>
    <row r="32" spans="1:13" x14ac:dyDescent="0.2">
      <c r="A32" t="s">
        <v>188</v>
      </c>
      <c r="B32" s="7" t="s">
        <v>200</v>
      </c>
      <c r="C32" s="1">
        <v>35</v>
      </c>
      <c r="D32" s="1" t="s">
        <v>119</v>
      </c>
      <c r="E32" t="s">
        <v>110</v>
      </c>
      <c r="F32" t="s">
        <v>113</v>
      </c>
      <c r="G32" s="2">
        <v>10</v>
      </c>
      <c r="H32" t="s">
        <v>263</v>
      </c>
      <c r="I32" s="7" t="s">
        <v>267</v>
      </c>
      <c r="J32" s="7" t="s">
        <v>251</v>
      </c>
      <c r="K32" s="2" t="s">
        <v>235</v>
      </c>
      <c r="L32" t="s">
        <v>126</v>
      </c>
      <c r="M32" t="s">
        <v>127</v>
      </c>
    </row>
    <row r="33" spans="1:13" x14ac:dyDescent="0.2">
      <c r="A33" t="s">
        <v>189</v>
      </c>
      <c r="B33" s="7" t="s">
        <v>201</v>
      </c>
      <c r="C33" s="1">
        <v>21</v>
      </c>
      <c r="D33" s="1" t="s">
        <v>118</v>
      </c>
      <c r="E33" t="s">
        <v>27</v>
      </c>
      <c r="F33" t="s">
        <v>114</v>
      </c>
      <c r="G33" s="2">
        <v>3</v>
      </c>
      <c r="H33" t="s">
        <v>262</v>
      </c>
      <c r="I33" t="s">
        <v>261</v>
      </c>
      <c r="J33" s="7" t="s">
        <v>250</v>
      </c>
      <c r="K33" s="2" t="s">
        <v>234</v>
      </c>
      <c r="L33" t="s">
        <v>126</v>
      </c>
      <c r="M33" t="s">
        <v>231</v>
      </c>
    </row>
    <row r="34" spans="1:13" x14ac:dyDescent="0.2">
      <c r="A34" t="s">
        <v>190</v>
      </c>
      <c r="B34" s="7" t="s">
        <v>202</v>
      </c>
      <c r="C34" s="1">
        <v>28</v>
      </c>
      <c r="D34" s="1" t="s">
        <v>118</v>
      </c>
      <c r="E34" t="s">
        <v>226</v>
      </c>
      <c r="F34" t="s">
        <v>113</v>
      </c>
      <c r="G34" s="2">
        <v>6</v>
      </c>
      <c r="H34" t="s">
        <v>260</v>
      </c>
      <c r="I34" t="s">
        <v>259</v>
      </c>
      <c r="J34" s="7" t="s">
        <v>249</v>
      </c>
      <c r="K34" s="2" t="s">
        <v>235</v>
      </c>
      <c r="L34" t="s">
        <v>124</v>
      </c>
      <c r="M34" t="s">
        <v>231</v>
      </c>
    </row>
    <row r="35" spans="1:13" x14ac:dyDescent="0.2">
      <c r="A35" t="s">
        <v>191</v>
      </c>
      <c r="B35" s="7" t="s">
        <v>205</v>
      </c>
      <c r="C35" s="1">
        <v>20</v>
      </c>
      <c r="D35" s="1" t="s">
        <v>119</v>
      </c>
      <c r="E35" t="s">
        <v>219</v>
      </c>
      <c r="F35" t="s">
        <v>114</v>
      </c>
      <c r="G35" s="2">
        <v>0.5</v>
      </c>
      <c r="H35" t="s">
        <v>166</v>
      </c>
      <c r="I35" t="s">
        <v>258</v>
      </c>
      <c r="J35" s="7" t="s">
        <v>249</v>
      </c>
      <c r="K35" s="2" t="s">
        <v>235</v>
      </c>
      <c r="L35" t="s">
        <v>113</v>
      </c>
      <c r="M35" t="s">
        <v>231</v>
      </c>
    </row>
    <row r="36" spans="1:13" x14ac:dyDescent="0.2">
      <c r="A36" t="s">
        <v>192</v>
      </c>
      <c r="B36" s="7" t="s">
        <v>204</v>
      </c>
      <c r="C36" s="1">
        <v>24</v>
      </c>
      <c r="D36" s="1" t="s">
        <v>118</v>
      </c>
      <c r="E36" t="s">
        <v>206</v>
      </c>
      <c r="F36" t="s">
        <v>114</v>
      </c>
      <c r="G36" s="2">
        <v>6</v>
      </c>
      <c r="H36" t="s">
        <v>266</v>
      </c>
      <c r="I36" t="s">
        <v>169</v>
      </c>
      <c r="J36" s="7" t="s">
        <v>249</v>
      </c>
      <c r="K36" s="2" t="s">
        <v>234</v>
      </c>
      <c r="L36" t="s">
        <v>238</v>
      </c>
      <c r="M36" t="s">
        <v>130</v>
      </c>
    </row>
    <row r="37" spans="1:13" x14ac:dyDescent="0.2">
      <c r="A37" t="s">
        <v>193</v>
      </c>
      <c r="B37" s="7" t="s">
        <v>203</v>
      </c>
      <c r="C37" s="1">
        <v>50</v>
      </c>
      <c r="D37" s="1" t="s">
        <v>118</v>
      </c>
      <c r="E37" t="s">
        <v>225</v>
      </c>
      <c r="F37" t="s">
        <v>113</v>
      </c>
      <c r="G37" s="2">
        <v>5</v>
      </c>
      <c r="H37" t="s">
        <v>268</v>
      </c>
      <c r="I37" t="s">
        <v>269</v>
      </c>
      <c r="J37" s="7" t="s">
        <v>251</v>
      </c>
      <c r="K37" s="2" t="s">
        <v>235</v>
      </c>
      <c r="L37" t="s">
        <v>126</v>
      </c>
      <c r="M37" t="s">
        <v>130</v>
      </c>
    </row>
    <row r="38" spans="1:13" x14ac:dyDescent="0.2">
      <c r="A38" t="s">
        <v>211</v>
      </c>
      <c r="B38" s="7" t="s">
        <v>215</v>
      </c>
      <c r="C38" s="1">
        <v>54</v>
      </c>
      <c r="D38" s="1" t="s">
        <v>118</v>
      </c>
      <c r="E38" t="s">
        <v>214</v>
      </c>
      <c r="F38" t="s">
        <v>113</v>
      </c>
      <c r="G38" s="2">
        <v>5</v>
      </c>
      <c r="H38" t="s">
        <v>270</v>
      </c>
      <c r="I38" t="s">
        <v>251</v>
      </c>
      <c r="J38" s="7" t="s">
        <v>250</v>
      </c>
      <c r="K38" s="2" t="s">
        <v>234</v>
      </c>
      <c r="L38" t="s">
        <v>126</v>
      </c>
      <c r="M38" t="s">
        <v>130</v>
      </c>
    </row>
    <row r="39" spans="1:13" x14ac:dyDescent="0.2">
      <c r="A39" t="s">
        <v>212</v>
      </c>
      <c r="B39" s="7" t="s">
        <v>216</v>
      </c>
      <c r="C39" s="1">
        <v>46</v>
      </c>
      <c r="D39" s="1" t="s">
        <v>118</v>
      </c>
      <c r="E39" t="s">
        <v>213</v>
      </c>
      <c r="F39" t="s">
        <v>113</v>
      </c>
      <c r="G39" s="2">
        <v>18</v>
      </c>
      <c r="H39" t="s">
        <v>272</v>
      </c>
      <c r="I39" t="s">
        <v>271</v>
      </c>
      <c r="J39" s="7" t="s">
        <v>251</v>
      </c>
      <c r="K39" s="2" t="s">
        <v>234</v>
      </c>
      <c r="L39" t="s">
        <v>126</v>
      </c>
      <c r="M39" t="s">
        <v>130</v>
      </c>
    </row>
    <row r="40" spans="1:13" x14ac:dyDescent="0.2">
      <c r="A40" t="s">
        <v>217</v>
      </c>
      <c r="B40" t="s">
        <v>224</v>
      </c>
      <c r="C40" s="1">
        <v>44</v>
      </c>
      <c r="D40" s="1" t="s">
        <v>118</v>
      </c>
      <c r="E40" t="s">
        <v>223</v>
      </c>
      <c r="F40" t="s">
        <v>114</v>
      </c>
      <c r="G40" s="2">
        <v>19</v>
      </c>
      <c r="H40" t="s">
        <v>274</v>
      </c>
      <c r="I40" t="s">
        <v>273</v>
      </c>
      <c r="J40" s="7" t="s">
        <v>250</v>
      </c>
      <c r="K40" s="2" t="s">
        <v>234</v>
      </c>
      <c r="L40" t="s">
        <v>125</v>
      </c>
      <c r="M40" t="s">
        <v>130</v>
      </c>
    </row>
    <row r="41" spans="1:13" x14ac:dyDescent="0.2">
      <c r="A41" t="s">
        <v>218</v>
      </c>
      <c r="B41" s="7" t="s">
        <v>221</v>
      </c>
      <c r="C41" s="1">
        <v>31</v>
      </c>
      <c r="D41" s="1" t="s">
        <v>119</v>
      </c>
      <c r="E41" t="s">
        <v>222</v>
      </c>
      <c r="F41" t="s">
        <v>113</v>
      </c>
      <c r="G41" s="2">
        <v>6</v>
      </c>
      <c r="H41" t="s">
        <v>275</v>
      </c>
      <c r="I41" t="s">
        <v>276</v>
      </c>
      <c r="J41" s="7" t="s">
        <v>249</v>
      </c>
      <c r="K41" s="2" t="s">
        <v>234</v>
      </c>
      <c r="L41" t="s">
        <v>113</v>
      </c>
      <c r="M41" t="s">
        <v>127</v>
      </c>
    </row>
    <row r="43" spans="1:13" x14ac:dyDescent="0.2">
      <c r="C43" s="2" t="s">
        <v>253</v>
      </c>
      <c r="D43" s="1" t="s">
        <v>229</v>
      </c>
      <c r="E43" t="s">
        <v>245</v>
      </c>
      <c r="F43" t="s">
        <v>246</v>
      </c>
      <c r="G43" t="s">
        <v>247</v>
      </c>
      <c r="J43" t="s">
        <v>257</v>
      </c>
      <c r="K43" s="2" t="s">
        <v>236</v>
      </c>
      <c r="L43" t="s">
        <v>248</v>
      </c>
    </row>
    <row r="44" spans="1:13" x14ac:dyDescent="0.2">
      <c r="B44" t="s">
        <v>228</v>
      </c>
      <c r="C44">
        <f>AVERAGE(C2:C41)</f>
        <v>32.424999999999997</v>
      </c>
      <c r="D44">
        <f>COUNTIF(D2:D41, "F")</f>
        <v>8</v>
      </c>
      <c r="E44" s="10">
        <f>D44/40</f>
        <v>0.2</v>
      </c>
      <c r="F44">
        <f>COUNTIF(F2:F41, "university")</f>
        <v>25</v>
      </c>
      <c r="G44" s="10">
        <f>F44/40</f>
        <v>0.625</v>
      </c>
      <c r="I44" t="s">
        <v>254</v>
      </c>
      <c r="J44">
        <f>COUNTIF(J2:J41, "no")</f>
        <v>11</v>
      </c>
      <c r="K44">
        <f>COUNTIF(K2:K41, "cz")</f>
        <v>29</v>
      </c>
      <c r="L44" s="10">
        <f>K44/40</f>
        <v>0.72499999999999998</v>
      </c>
    </row>
    <row r="45" spans="1:13" x14ac:dyDescent="0.2">
      <c r="B45" t="s">
        <v>227</v>
      </c>
      <c r="C45">
        <f>MEDIAN(C2:C41)</f>
        <v>28</v>
      </c>
      <c r="D45">
        <f>COUNTIF(D2:D41, "M")</f>
        <v>32</v>
      </c>
      <c r="E45" s="10">
        <f>D45/40</f>
        <v>0.8</v>
      </c>
      <c r="F45">
        <v>15</v>
      </c>
      <c r="G45" s="10">
        <f>F45/40</f>
        <v>0.375</v>
      </c>
      <c r="I45" t="s">
        <v>255</v>
      </c>
      <c r="J45">
        <f>COUNTIF(J2:J41, "yes")</f>
        <v>20</v>
      </c>
      <c r="K45">
        <f>COUNTIF(K2:K41, "sk")</f>
        <v>11</v>
      </c>
      <c r="L45" s="10">
        <f>K45/40</f>
        <v>0.27500000000000002</v>
      </c>
    </row>
    <row r="46" spans="1:13" x14ac:dyDescent="0.2">
      <c r="D46" s="1" t="s">
        <v>230</v>
      </c>
      <c r="F46" t="s">
        <v>230</v>
      </c>
      <c r="I46" t="s">
        <v>256</v>
      </c>
      <c r="J46">
        <f>COUNTIF(J2:J41, "?")</f>
        <v>9</v>
      </c>
    </row>
    <row r="47" spans="1:13" x14ac:dyDescent="0.2">
      <c r="D47" s="10">
        <f>D44/40</f>
        <v>0.2</v>
      </c>
    </row>
    <row r="48" spans="1:13" x14ac:dyDescent="0.2">
      <c r="D48" s="10">
        <f>D45/40</f>
        <v>0.8</v>
      </c>
    </row>
  </sheetData>
  <phoneticPr fontId="1" type="noConversion"/>
  <pageMargins left="0.7" right="0.7" top="0.78740157499999996" bottom="0.78740157499999996" header="0.3" footer="0.3"/>
  <ignoredErrors>
    <ignoredError sqref="F44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article specific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Němeček</dc:creator>
  <cp:lastModifiedBy>Karel Němeček</cp:lastModifiedBy>
  <dcterms:created xsi:type="dcterms:W3CDTF">2024-11-22T13:19:06Z</dcterms:created>
  <dcterms:modified xsi:type="dcterms:W3CDTF">2026-07-14T13:18:39Z</dcterms:modified>
</cp:coreProperties>
</file>